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6"/>
  </bookViews>
  <sheets>
    <sheet name="Entrega total do evento" sheetId="1" r:id="rId1"/>
    <sheet name="Planilha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I16" i="1" l="1"/>
  <c r="F16" i="1"/>
  <c r="K14" i="1"/>
  <c r="J14" i="1"/>
  <c r="H14" i="1"/>
  <c r="K12" i="1"/>
  <c r="L12" i="1" s="1"/>
  <c r="N12" i="1" s="1"/>
  <c r="J12" i="1"/>
  <c r="H12" i="1"/>
  <c r="N10" i="1"/>
  <c r="J10" i="1"/>
  <c r="H10" i="1"/>
  <c r="L8" i="1"/>
  <c r="N8" i="1" s="1"/>
  <c r="J8" i="1"/>
  <c r="H8" i="1"/>
  <c r="N16" i="1" l="1"/>
  <c r="H16" i="1"/>
  <c r="J16" i="1"/>
  <c r="L16" i="1"/>
  <c r="L17" i="1" s="1"/>
  <c r="N18" i="1" l="1"/>
  <c r="J18" i="1"/>
  <c r="N17" i="1"/>
</calcChain>
</file>

<file path=xl/sharedStrings.xml><?xml version="1.0" encoding="utf-8"?>
<sst xmlns="http://schemas.openxmlformats.org/spreadsheetml/2006/main" count="69" uniqueCount="62">
  <si>
    <t>ENTREGA COMERCIAL</t>
  </si>
  <si>
    <t>DADOS DE PESQUISA</t>
  </si>
  <si>
    <t>VALOR TABELA</t>
  </si>
  <si>
    <t>NEGOCIAÇÃO</t>
  </si>
  <si>
    <t>Descrição</t>
  </si>
  <si>
    <t>Período</t>
  </si>
  <si>
    <t>Horário</t>
  </si>
  <si>
    <t>Formato</t>
  </si>
  <si>
    <t>Sec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</si>
  <si>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</si>
  <si>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</si>
  <si>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</si>
  <si>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</si>
  <si>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</si>
  <si>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</si>
  <si>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</si>
  <si>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</si>
  <si>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</si>
  <si>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CHAMADA DE ENVOLVIMENTO E AGRADECIMENTO</t>
  </si>
  <si>
    <t>30 DIAS</t>
  </si>
  <si>
    <t>Rotativo AB/ENC</t>
  </si>
  <si>
    <t>VHT do Patrocinador</t>
  </si>
  <si>
    <t>5"</t>
  </si>
  <si>
    <t>INSERÇÃO COMERCIAL</t>
  </si>
  <si>
    <t>Comercial</t>
  </si>
  <si>
    <t>30"</t>
  </si>
  <si>
    <t>C.P.M</t>
  </si>
  <si>
    <t>VALOR</t>
  </si>
  <si>
    <t>DISPONIBILIDADE</t>
  </si>
  <si>
    <t xml:space="preserve">LOCAL </t>
  </si>
  <si>
    <t>300,00/ HORA</t>
  </si>
  <si>
    <t>Speed Kart</t>
  </si>
  <si>
    <t xml:space="preserve">Denifinição com o cliente </t>
  </si>
  <si>
    <t xml:space="preserve">Katódromo </t>
  </si>
  <si>
    <t>Disponibilidade validada por edital</t>
  </si>
  <si>
    <t xml:space="preserve">Estrutura de palco </t>
  </si>
  <si>
    <t xml:space="preserve">Troféus </t>
  </si>
  <si>
    <t xml:space="preserve">Pódio </t>
  </si>
  <si>
    <t xml:space="preserve">QUANTIDADE </t>
  </si>
  <si>
    <t xml:space="preserve">ITENS </t>
  </si>
  <si>
    <t xml:space="preserve">2.500,00/ DIA </t>
  </si>
  <si>
    <t>Som</t>
  </si>
  <si>
    <t>Banda</t>
  </si>
  <si>
    <t xml:space="preserve">Palco </t>
  </si>
  <si>
    <t xml:space="preserve">Tela Led </t>
  </si>
  <si>
    <t xml:space="preserve">Backdrop (Pódio) </t>
  </si>
  <si>
    <t>v</t>
  </si>
  <si>
    <t>INSERT / CITAÇÃO</t>
  </si>
  <si>
    <t>DOM 09H</t>
  </si>
  <si>
    <t>Insert</t>
  </si>
  <si>
    <t>BAM1</t>
  </si>
  <si>
    <t>Vinheta</t>
  </si>
  <si>
    <t>8x</t>
  </si>
  <si>
    <t>líquido</t>
  </si>
  <si>
    <t>ATIVAÇÕES DA MARCA</t>
  </si>
  <si>
    <r>
      <t xml:space="preserve">1 BLIMP - </t>
    </r>
    <r>
      <rPr>
        <b/>
        <sz val="9"/>
        <rFont val="Arial"/>
        <family val="2"/>
      </rPr>
      <t>RESPONSABILIDADE DO PATROCINADOR</t>
    </r>
  </si>
  <si>
    <r>
      <t xml:space="preserve">LONAS, 1 PLACA E 4 WINDBANNERS - </t>
    </r>
    <r>
      <rPr>
        <b/>
        <sz val="9"/>
        <rFont val="Arial"/>
        <family val="2"/>
      </rPr>
      <t>RESPONSABILIDADE DO PATROCINADOR</t>
    </r>
  </si>
  <si>
    <t>BACKDROP DO PÓDIO</t>
  </si>
  <si>
    <t>BACKDROP DA ENTREVISTA</t>
  </si>
  <si>
    <t>Entrega total</t>
  </si>
  <si>
    <t>BONIF. PÓS-EVENTO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</si>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</sst>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.0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8" tint="-0.499984740745262"/>
      <name val="Arial"/>
      <family val="2"/>
    </font>
    <font>
      <b/>
      <sz val="14"/>
      <color theme="1"/>
      <name val="Arial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5" fillId="3" borderId="4" xfId="2" applyFont="1" applyFill="1" applyBorder="1" applyAlignment="1">
      <alignment horizontal="center" vertical="center"/>
    </xf>
    <xf numFmtId="1" fontId="5" fillId="3" borderId="4" xfId="2" applyNumberFormat="1" applyFont="1" applyFill="1" applyBorder="1" applyAlignment="1">
      <alignment horizontal="center" vertical="center"/>
    </xf>
    <xf numFmtId="2" fontId="5" fillId="3" borderId="4" xfId="2" applyNumberFormat="1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164" fontId="5" fillId="3" borderId="4" xfId="2" applyNumberFormat="1" applyFont="1" applyFill="1" applyBorder="1" applyAlignment="1">
      <alignment horizontal="center" vertical="center"/>
    </xf>
    <xf numFmtId="164" fontId="5" fillId="4" borderId="4" xfId="2" applyNumberFormat="1" applyFont="1" applyFill="1" applyBorder="1" applyAlignment="1">
      <alignment horizontal="center" vertical="center"/>
    </xf>
    <xf numFmtId="165" fontId="5" fillId="3" borderId="4" xfId="2" applyNumberFormat="1" applyFont="1" applyFill="1" applyBorder="1" applyAlignment="1">
      <alignment horizontal="center" vertical="center" wrapText="1"/>
    </xf>
    <xf numFmtId="44" fontId="5" fillId="4" borderId="4" xfId="1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1" fontId="5" fillId="4" borderId="4" xfId="2" applyNumberFormat="1" applyFont="1" applyFill="1" applyBorder="1" applyAlignment="1">
      <alignment horizontal="center" vertical="center"/>
    </xf>
    <xf numFmtId="2" fontId="5" fillId="4" borderId="4" xfId="2" applyNumberFormat="1" applyFont="1" applyFill="1" applyBorder="1" applyAlignment="1">
      <alignment horizontal="center" vertical="center"/>
    </xf>
    <xf numFmtId="3" fontId="5" fillId="4" borderId="4" xfId="2" applyNumberFormat="1" applyFont="1" applyFill="1" applyBorder="1" applyAlignment="1">
      <alignment horizontal="center" vertical="center" wrapText="1"/>
    </xf>
    <xf numFmtId="3" fontId="5" fillId="4" borderId="4" xfId="2" applyNumberFormat="1" applyFont="1" applyFill="1" applyBorder="1" applyAlignment="1">
      <alignment horizontal="center" vertical="center"/>
    </xf>
    <xf numFmtId="44" fontId="5" fillId="3" borderId="4" xfId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4" fontId="0" fillId="0" borderId="8" xfId="1" applyFont="1" applyBorder="1"/>
    <xf numFmtId="44" fontId="0" fillId="0" borderId="8" xfId="1" applyFont="1" applyBorder="1" applyAlignment="1">
      <alignment horizontal="center"/>
    </xf>
    <xf numFmtId="0" fontId="10" fillId="9" borderId="5" xfId="2" applyFont="1" applyFill="1" applyBorder="1" applyAlignment="1">
      <alignment horizontal="center" vertical="center" wrapText="1"/>
    </xf>
    <xf numFmtId="2" fontId="10" fillId="9" borderId="5" xfId="2" applyNumberFormat="1" applyFont="1" applyFill="1" applyBorder="1" applyAlignment="1">
      <alignment horizontal="center" vertical="center" wrapText="1"/>
    </xf>
    <xf numFmtId="10" fontId="10" fillId="9" borderId="5" xfId="2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horizontal="left" vertical="center"/>
    </xf>
    <xf numFmtId="0" fontId="10" fillId="5" borderId="4" xfId="2" applyFont="1" applyFill="1" applyBorder="1" applyAlignment="1">
      <alignment vertical="center" wrapText="1"/>
    </xf>
    <xf numFmtId="0" fontId="10" fillId="7" borderId="4" xfId="2" applyFont="1" applyFill="1" applyBorder="1" applyAlignment="1">
      <alignment vertical="center" wrapText="1"/>
    </xf>
    <xf numFmtId="3" fontId="11" fillId="9" borderId="4" xfId="2" applyNumberFormat="1" applyFont="1" applyFill="1" applyBorder="1" applyAlignment="1">
      <alignment horizontal="center" vertical="center"/>
    </xf>
    <xf numFmtId="2" fontId="6" fillId="0" borderId="3" xfId="2" applyNumberFormat="1" applyFont="1" applyBorder="1"/>
    <xf numFmtId="0" fontId="6" fillId="0" borderId="3" xfId="2" applyFont="1" applyBorder="1"/>
    <xf numFmtId="44" fontId="11" fillId="9" borderId="4" xfId="2" applyNumberFormat="1" applyFont="1" applyFill="1" applyBorder="1" applyAlignment="1">
      <alignment horizontal="center" vertical="center"/>
    </xf>
    <xf numFmtId="10" fontId="6" fillId="0" borderId="3" xfId="2" applyNumberFormat="1" applyFont="1" applyBorder="1"/>
    <xf numFmtId="3" fontId="11" fillId="0" borderId="4" xfId="2" applyNumberFormat="1" applyFont="1" applyFill="1" applyBorder="1" applyAlignment="1">
      <alignment horizontal="center" vertical="center"/>
    </xf>
    <xf numFmtId="2" fontId="6" fillId="0" borderId="3" xfId="2" applyNumberFormat="1" applyFont="1" applyFill="1" applyBorder="1"/>
    <xf numFmtId="0" fontId="6" fillId="0" borderId="3" xfId="2" applyFont="1" applyFill="1" applyBorder="1"/>
    <xf numFmtId="44" fontId="11" fillId="0" borderId="4" xfId="2" applyNumberFormat="1" applyFont="1" applyFill="1" applyBorder="1" applyAlignment="1">
      <alignment horizontal="center" vertical="center"/>
    </xf>
    <xf numFmtId="10" fontId="6" fillId="0" borderId="3" xfId="2" applyNumberFormat="1" applyFont="1" applyFill="1" applyBorder="1" applyAlignment="1">
      <alignment horizontal="right"/>
    </xf>
    <xf numFmtId="44" fontId="12" fillId="0" borderId="4" xfId="2" applyNumberFormat="1" applyFont="1" applyFill="1" applyBorder="1" applyAlignment="1">
      <alignment horizontal="center" vertical="center"/>
    </xf>
    <xf numFmtId="0" fontId="2" fillId="0" borderId="0" xfId="2" applyFont="1"/>
    <xf numFmtId="44" fontId="11" fillId="9" borderId="4" xfId="2" applyNumberFormat="1" applyFont="1" applyFill="1" applyBorder="1"/>
    <xf numFmtId="0" fontId="13" fillId="0" borderId="4" xfId="2" applyFont="1" applyFill="1" applyBorder="1" applyAlignment="1">
      <alignment horizontal="left" vertical="center"/>
    </xf>
    <xf numFmtId="1" fontId="2" fillId="0" borderId="4" xfId="2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Font="1" applyBorder="1"/>
    <xf numFmtId="0" fontId="10" fillId="9" borderId="2" xfId="2" applyFont="1" applyFill="1" applyBorder="1" applyAlignment="1">
      <alignment horizontal="center" vertical="center" wrapText="1"/>
    </xf>
    <xf numFmtId="44" fontId="6" fillId="0" borderId="4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11" fillId="8" borderId="0" xfId="2" applyFont="1" applyFill="1" applyAlignment="1">
      <alignment horizontal="left"/>
    </xf>
    <xf numFmtId="0" fontId="11" fillId="8" borderId="1" xfId="2" applyFont="1" applyFill="1" applyBorder="1" applyAlignment="1">
      <alignment horizontal="left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10" fillId="9" borderId="4" xfId="2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15" fillId="0" borderId="0" xfId="0" applyFont="1" applyAlignment="1">
      <alignment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6E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372510</xdr:colOff>
      <xdr:row>0</xdr:row>
      <xdr:rowOff>152448</xdr:rowOff>
    </xdr:from>
    <xdr:to>
      <xdr:col>9</xdr:col>
      <xdr:colOff>569862</xdr:colOff>
      <xdr:row>4</xdr:row>
      <xdr:rowOff>89765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94" b="17528"/>
        <a:stretch/>
      </xdr:blipFill>
      <xdr:spPr>
        <a:xfrm>
          <a:off x="6625496" y="152448"/>
          <a:ext cx="2825547" cy="678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1482171</xdr:colOff>
      <xdr:row>0</xdr:row>
      <xdr:rowOff>78868</xdr:rowOff>
    </xdr:from>
    <xdr:to>
      <xdr:col>5</xdr:col>
      <xdr:colOff>225173</xdr:colOff>
      <xdr:row>4</xdr:row>
      <xdr:rowOff>190450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14" b="12628"/>
        <a:stretch/>
      </xdr:blipFill>
      <xdr:spPr>
        <a:xfrm>
          <a:off x="4401407" y="78868"/>
          <a:ext cx="2076752" cy="85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="72" zoomScaleNormal="85" workbookViewId="0">
      <selection activeCell="A26" sqref="A26"/>
    </sheetView>
  </sheetViews>
  <sheetFormatPr defaultRowHeight="14.4" x14ac:dyDescent="0.3"/>
  <cols>
    <col min="1" max="1" width="33.109375" bestFit="1" customWidth="1"/>
    <col min="3" max="3" width="22.33203125" customWidth="1"/>
    <col min="4" max="4" width="16.6640625" customWidth="1"/>
    <col min="7" max="7" width="11.5546875" customWidth="1"/>
    <col min="10" max="10" width="12.6640625" customWidth="1"/>
    <col min="11" max="11" width="15" bestFit="1" customWidth="1"/>
    <col min="12" max="12" width="21.109375" customWidth="1"/>
    <col min="13" max="13" width="11.33203125" customWidth="1"/>
    <col min="14" max="14" width="15.88671875" customWidth="1"/>
  </cols>
  <sheetData>
    <row r="1" spans="1:14" ht="14.55" customHeight="1" x14ac:dyDescent="0.3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4.55" customHeigh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4.55" customHeigh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4.55" customHeigh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23.55" customHeigh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30" customHeight="1" x14ac:dyDescent="0.3">
      <c r="A6" s="70" t="s">
        <v>0</v>
      </c>
      <c r="B6" s="71"/>
      <c r="C6" s="71"/>
      <c r="D6" s="71"/>
      <c r="E6" s="71"/>
      <c r="F6" s="71"/>
      <c r="G6" s="72" t="s">
        <v>1</v>
      </c>
      <c r="H6" s="72"/>
      <c r="I6" s="72"/>
      <c r="J6" s="72"/>
      <c r="K6" s="72" t="s">
        <v>2</v>
      </c>
      <c r="L6" s="72"/>
      <c r="M6" s="72" t="s">
        <v>3</v>
      </c>
      <c r="N6" s="72"/>
    </row>
    <row r="7" spans="1:14" ht="24" x14ac:dyDescent="0.3">
      <c r="A7" s="31" t="s">
        <v>4</v>
      </c>
      <c r="B7" s="56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2" t="s">
        <v>10</v>
      </c>
      <c r="H7" s="31" t="s">
        <v>11</v>
      </c>
      <c r="I7" s="31" t="s">
        <v>12</v>
      </c>
      <c r="J7" s="31" t="s">
        <v>13</v>
      </c>
      <c r="K7" s="31" t="s">
        <v>14</v>
      </c>
      <c r="L7" s="31" t="s">
        <v>15</v>
      </c>
      <c r="M7" s="33" t="s">
        <v>16</v>
      </c>
      <c r="N7" s="31" t="s">
        <v>17</v>
      </c>
    </row>
    <row r="8" spans="1:14" ht="24" x14ac:dyDescent="0.3">
      <c r="A8" s="34" t="s">
        <v>18</v>
      </c>
      <c r="B8" s="20" t="s">
        <v>19</v>
      </c>
      <c r="C8" s="1" t="s">
        <v>20</v>
      </c>
      <c r="D8" s="1" t="s">
        <v>21</v>
      </c>
      <c r="E8" s="1" t="s">
        <v>22</v>
      </c>
      <c r="F8" s="2">
        <v>544</v>
      </c>
      <c r="G8" s="3">
        <v>4.87</v>
      </c>
      <c r="H8" s="4">
        <f t="shared" ref="H8:H14" si="0">F8*G8</f>
        <v>2649.28</v>
      </c>
      <c r="I8" s="5">
        <v>31490</v>
      </c>
      <c r="J8" s="4">
        <f>I8*F8</f>
        <v>17130560</v>
      </c>
      <c r="K8" s="6">
        <v>1661.22</v>
      </c>
      <c r="L8" s="6">
        <f t="shared" ref="L8:L12" si="1">K8*F8</f>
        <v>903703.68</v>
      </c>
      <c r="M8" s="8"/>
      <c r="N8" s="15">
        <f>L8-L8*M8</f>
        <v>903703.68</v>
      </c>
    </row>
    <row r="9" spans="1:14" x14ac:dyDescent="0.3">
      <c r="A9" s="35" t="s">
        <v>46</v>
      </c>
      <c r="B9" s="20"/>
      <c r="C9" s="1"/>
      <c r="D9" s="1"/>
      <c r="E9" s="1"/>
      <c r="F9" s="2"/>
      <c r="G9" s="3"/>
      <c r="H9" s="4"/>
      <c r="I9" s="5"/>
      <c r="J9" s="4"/>
      <c r="K9" s="6"/>
      <c r="L9" s="6"/>
      <c r="M9" s="8"/>
      <c r="N9" s="15"/>
    </row>
    <row r="10" spans="1:14" x14ac:dyDescent="0.3">
      <c r="A10" s="36" t="s">
        <v>23</v>
      </c>
      <c r="B10" s="21" t="s">
        <v>19</v>
      </c>
      <c r="C10" s="10" t="s">
        <v>20</v>
      </c>
      <c r="D10" s="10" t="s">
        <v>24</v>
      </c>
      <c r="E10" s="10" t="s">
        <v>25</v>
      </c>
      <c r="F10" s="11">
        <v>160</v>
      </c>
      <c r="G10" s="12">
        <v>4.87</v>
      </c>
      <c r="H10" s="13">
        <f t="shared" si="0"/>
        <v>779.2</v>
      </c>
      <c r="I10" s="14">
        <v>31490</v>
      </c>
      <c r="J10" s="13">
        <f>I10*F10</f>
        <v>5038400</v>
      </c>
      <c r="K10" s="7">
        <v>5537.4</v>
      </c>
      <c r="L10" s="6">
        <f t="shared" si="1"/>
        <v>885984</v>
      </c>
      <c r="M10" s="8"/>
      <c r="N10" s="9">
        <f>L10-L10*M10</f>
        <v>885984</v>
      </c>
    </row>
    <row r="11" spans="1:14" x14ac:dyDescent="0.3">
      <c r="A11" s="35"/>
      <c r="B11" s="20"/>
      <c r="C11" s="1"/>
      <c r="D11" s="1"/>
      <c r="E11" s="1"/>
      <c r="F11" s="2"/>
      <c r="G11" s="3"/>
      <c r="H11" s="4"/>
      <c r="I11" s="5"/>
      <c r="J11" s="4"/>
      <c r="K11" s="6"/>
      <c r="L11" s="6"/>
      <c r="M11" s="8"/>
      <c r="N11" s="15"/>
    </row>
    <row r="12" spans="1:14" x14ac:dyDescent="0.3">
      <c r="A12" s="37" t="s">
        <v>47</v>
      </c>
      <c r="B12" s="21"/>
      <c r="C12" s="10" t="s">
        <v>48</v>
      </c>
      <c r="D12" s="10" t="s">
        <v>49</v>
      </c>
      <c r="E12" s="10" t="s">
        <v>22</v>
      </c>
      <c r="F12" s="11">
        <v>32</v>
      </c>
      <c r="G12" s="12">
        <v>4.87</v>
      </c>
      <c r="H12" s="13">
        <f t="shared" si="0"/>
        <v>155.84</v>
      </c>
      <c r="I12" s="14">
        <v>31490</v>
      </c>
      <c r="J12" s="13">
        <f>I12*F12</f>
        <v>1007680</v>
      </c>
      <c r="K12" s="7">
        <f>557.67*0.4</f>
        <v>223.06799999999998</v>
      </c>
      <c r="L12" s="7">
        <f t="shared" si="1"/>
        <v>7138.1759999999995</v>
      </c>
      <c r="M12" s="8"/>
      <c r="N12" s="9">
        <f>L12-L12*M12</f>
        <v>7138.1759999999995</v>
      </c>
    </row>
    <row r="13" spans="1:14" x14ac:dyDescent="0.3">
      <c r="A13" s="35"/>
      <c r="B13" s="20"/>
      <c r="C13" s="1"/>
      <c r="D13" s="1"/>
      <c r="E13" s="1"/>
      <c r="F13" s="2"/>
      <c r="G13" s="3"/>
      <c r="H13" s="4"/>
      <c r="I13" s="5"/>
      <c r="J13" s="4"/>
      <c r="K13" s="6"/>
      <c r="L13" s="6"/>
      <c r="M13" s="8"/>
      <c r="N13" s="15"/>
    </row>
    <row r="14" spans="1:14" x14ac:dyDescent="0.3">
      <c r="A14" s="36" t="s">
        <v>60</v>
      </c>
      <c r="B14" s="21"/>
      <c r="C14" s="10" t="s">
        <v>50</v>
      </c>
      <c r="D14" s="10" t="s">
        <v>51</v>
      </c>
      <c r="E14" s="10" t="s">
        <v>22</v>
      </c>
      <c r="F14" s="11">
        <v>8</v>
      </c>
      <c r="G14" s="12">
        <v>4.87</v>
      </c>
      <c r="H14" s="13">
        <f t="shared" si="0"/>
        <v>38.96</v>
      </c>
      <c r="I14" s="14">
        <v>31490</v>
      </c>
      <c r="J14" s="13">
        <f>I14*F14</f>
        <v>251920</v>
      </c>
      <c r="K14" s="7">
        <f>4020*0.3</f>
        <v>1206</v>
      </c>
      <c r="L14" s="7"/>
      <c r="M14" s="8"/>
      <c r="N14" s="9"/>
    </row>
    <row r="15" spans="1:14" x14ac:dyDescent="0.3">
      <c r="A15" s="3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3">
      <c r="A16" s="49"/>
      <c r="B16" s="49"/>
      <c r="D16" s="19"/>
      <c r="E16" s="18"/>
      <c r="F16" s="38">
        <f>SUM(F8:F14)</f>
        <v>744</v>
      </c>
      <c r="G16" s="39"/>
      <c r="H16" s="38">
        <f>SUM(H8:H14)</f>
        <v>3623.2800000000007</v>
      </c>
      <c r="I16" s="38">
        <f>SUM(I8:I14)</f>
        <v>125960</v>
      </c>
      <c r="J16" s="38">
        <f>SUM(J8:J14)</f>
        <v>23428560</v>
      </c>
      <c r="K16" s="40"/>
      <c r="L16" s="41">
        <f>SUM(L8:L14)</f>
        <v>1796825.8560000001</v>
      </c>
      <c r="M16" s="42"/>
      <c r="N16" s="41">
        <f>SUM(N8:N14)</f>
        <v>1796825.8560000001</v>
      </c>
    </row>
    <row r="17" spans="1:14" x14ac:dyDescent="0.3">
      <c r="A17" s="49"/>
      <c r="B17" s="49"/>
      <c r="D17" s="19"/>
      <c r="E17" s="18"/>
      <c r="F17" s="43"/>
      <c r="G17" s="44"/>
      <c r="H17" s="43"/>
      <c r="I17" s="43"/>
      <c r="J17" s="43"/>
      <c r="K17" s="58" t="s">
        <v>52</v>
      </c>
      <c r="L17" s="57">
        <f>L16/8</f>
        <v>224603.23200000002</v>
      </c>
      <c r="M17" s="47" t="s">
        <v>52</v>
      </c>
      <c r="N17" s="48">
        <f>N16/8</f>
        <v>224603.23200000002</v>
      </c>
    </row>
    <row r="18" spans="1:14" x14ac:dyDescent="0.3">
      <c r="A18" s="49"/>
      <c r="B18" s="49"/>
      <c r="C18" s="49"/>
      <c r="D18" s="19"/>
      <c r="E18" s="18"/>
      <c r="F18" s="43"/>
      <c r="G18" s="44"/>
      <c r="H18" s="43"/>
      <c r="I18" s="50" t="s">
        <v>26</v>
      </c>
      <c r="J18" s="50">
        <f>N16/J16*1000</f>
        <v>76.693823948206813</v>
      </c>
      <c r="K18" s="45"/>
      <c r="L18" s="46"/>
      <c r="M18" s="47" t="s">
        <v>53</v>
      </c>
      <c r="N18" s="48">
        <f>N16*0.8</f>
        <v>1437460.6848000002</v>
      </c>
    </row>
    <row r="19" spans="1:14" x14ac:dyDescent="0.3">
      <c r="A19" s="51"/>
      <c r="B19" s="17"/>
      <c r="C19" s="18"/>
      <c r="D19" s="19"/>
      <c r="E19" s="18"/>
      <c r="F19" s="52"/>
      <c r="G19" s="53"/>
      <c r="H19" s="53"/>
      <c r="I19" s="53"/>
      <c r="J19" s="53"/>
      <c r="K19" s="54"/>
      <c r="L19" s="54"/>
      <c r="M19" s="55"/>
      <c r="N19" s="55"/>
    </row>
    <row r="20" spans="1:14" ht="25.95" customHeight="1" x14ac:dyDescent="0.3">
      <c r="A20" s="61" t="s">
        <v>54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 x14ac:dyDescent="0.3">
      <c r="A21" s="64" t="s">
        <v>55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x14ac:dyDescent="0.3">
      <c r="A22" s="65" t="s">
        <v>56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</row>
    <row r="23" spans="1:14" x14ac:dyDescent="0.3">
      <c r="A23" s="66" t="s">
        <v>57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x14ac:dyDescent="0.3">
      <c r="A24" s="60" t="s">
        <v>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x14ac:dyDescent="0.3">
      <c r="L25" s="59"/>
    </row>
    <row r="26" spans="1:14" ht="15.6" x14ac:dyDescent="0.3">
      <c r="A26" s="81" t="s">
        <v>61</v>
      </c>
    </row>
  </sheetData>
  <mergeCells count="10">
    <mergeCell ref="A1:N5"/>
    <mergeCell ref="A6:F6"/>
    <mergeCell ref="G6:J6"/>
    <mergeCell ref="K6:L6"/>
    <mergeCell ref="M6:N6"/>
    <mergeCell ref="A24:N24"/>
    <mergeCell ref="A20:N20"/>
    <mergeCell ref="A21:N21"/>
    <mergeCell ref="A22:N22"/>
    <mergeCell ref="A23:N23"/>
  </mergeCells>
  <pageMargins left="0.25" right="0.25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9" sqref="A9"/>
    </sheetView>
  </sheetViews>
  <sheetFormatPr defaultRowHeight="14.4" x14ac:dyDescent="0.3"/>
  <cols>
    <col min="1" max="1" width="14.21875" customWidth="1"/>
    <col min="2" max="2" width="17.21875" customWidth="1"/>
    <col min="3" max="3" width="32.21875" customWidth="1"/>
    <col min="4" max="4" width="12.88671875" customWidth="1"/>
    <col min="5" max="5" width="22.44140625" customWidth="1"/>
    <col min="6" max="6" width="13.6640625" customWidth="1"/>
    <col min="7" max="7" width="12.5546875" customWidth="1"/>
  </cols>
  <sheetData>
    <row r="2" spans="1:7" ht="21" x14ac:dyDescent="0.4">
      <c r="A2" s="73" t="s">
        <v>29</v>
      </c>
      <c r="B2" s="73"/>
      <c r="C2" s="73"/>
      <c r="E2" s="74"/>
      <c r="F2" s="74"/>
      <c r="G2" s="74"/>
    </row>
    <row r="3" spans="1:7" x14ac:dyDescent="0.3">
      <c r="A3" s="26" t="s">
        <v>29</v>
      </c>
      <c r="B3" s="26" t="s">
        <v>27</v>
      </c>
      <c r="C3" s="26" t="s">
        <v>28</v>
      </c>
      <c r="D3" s="22"/>
      <c r="E3" s="26" t="s">
        <v>39</v>
      </c>
      <c r="F3" s="26" t="s">
        <v>38</v>
      </c>
      <c r="G3" s="26" t="s">
        <v>27</v>
      </c>
    </row>
    <row r="4" spans="1:7" x14ac:dyDescent="0.3">
      <c r="A4" s="27" t="s">
        <v>31</v>
      </c>
      <c r="B4" s="30" t="s">
        <v>30</v>
      </c>
      <c r="C4" s="23" t="s">
        <v>32</v>
      </c>
      <c r="E4" s="75" t="s">
        <v>35</v>
      </c>
      <c r="F4" s="23" t="s">
        <v>41</v>
      </c>
      <c r="G4" s="78"/>
    </row>
    <row r="5" spans="1:7" x14ac:dyDescent="0.3">
      <c r="A5" s="27" t="s">
        <v>33</v>
      </c>
      <c r="B5" s="30" t="s">
        <v>40</v>
      </c>
      <c r="C5" s="23" t="s">
        <v>34</v>
      </c>
      <c r="E5" s="76"/>
      <c r="F5" s="23" t="s">
        <v>42</v>
      </c>
      <c r="G5" s="79"/>
    </row>
    <row r="6" spans="1:7" x14ac:dyDescent="0.3">
      <c r="A6" s="24"/>
      <c r="B6" s="29"/>
      <c r="C6" s="24"/>
      <c r="E6" s="76"/>
      <c r="F6" s="23" t="s">
        <v>43</v>
      </c>
      <c r="G6" s="79"/>
    </row>
    <row r="7" spans="1:7" x14ac:dyDescent="0.3">
      <c r="A7" s="24"/>
      <c r="B7" s="29"/>
      <c r="C7" s="24"/>
      <c r="E7" s="77"/>
      <c r="F7" s="25" t="s">
        <v>44</v>
      </c>
      <c r="G7" s="80"/>
    </row>
    <row r="8" spans="1:7" x14ac:dyDescent="0.3">
      <c r="A8" s="24"/>
      <c r="B8" s="29"/>
      <c r="C8" s="24"/>
      <c r="E8" s="27" t="s">
        <v>37</v>
      </c>
      <c r="F8" s="23">
        <v>1</v>
      </c>
      <c r="G8" s="29"/>
    </row>
    <row r="9" spans="1:7" x14ac:dyDescent="0.3">
      <c r="A9" s="24"/>
      <c r="B9" s="29"/>
      <c r="C9" s="24"/>
      <c r="E9" s="28" t="s">
        <v>36</v>
      </c>
      <c r="F9" s="23">
        <v>4</v>
      </c>
      <c r="G9" s="29"/>
    </row>
    <row r="10" spans="1:7" x14ac:dyDescent="0.3">
      <c r="A10" s="24"/>
      <c r="B10" s="29"/>
      <c r="C10" s="24"/>
      <c r="E10" s="28" t="s">
        <v>45</v>
      </c>
      <c r="F10" s="23">
        <v>1</v>
      </c>
      <c r="G10" s="29"/>
    </row>
    <row r="11" spans="1:7" x14ac:dyDescent="0.3">
      <c r="A11" s="24"/>
      <c r="B11" s="29"/>
      <c r="C11" s="24"/>
      <c r="E11" s="27"/>
      <c r="F11" s="24"/>
      <c r="G11" s="29"/>
    </row>
    <row r="12" spans="1:7" x14ac:dyDescent="0.3">
      <c r="A12" s="24"/>
      <c r="B12" s="29"/>
      <c r="C12" s="24"/>
      <c r="E12" s="23"/>
      <c r="F12" s="24"/>
      <c r="G12" s="29"/>
    </row>
  </sheetData>
  <mergeCells count="4">
    <mergeCell ref="A2:C2"/>
    <mergeCell ref="E2:G2"/>
    <mergeCell ref="E4:E7"/>
    <mergeCell ref="G4:G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Entrega total do evento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2024-03-28T17:45:50Z</dcterms:modified>
</cp:coreProperties>
</file>